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16047\OneDrive\Desktop\Pipe-Pal\Website\Calculators\"/>
    </mc:Choice>
  </mc:AlternateContent>
  <xr:revisionPtr revIDLastSave="0" documentId="13_ncr:1_{B9FBBB68-896E-4FF7-9A1B-73FFDEA076C5}" xr6:coauthVersionLast="47" xr6:coauthVersionMax="47" xr10:uidLastSave="{00000000-0000-0000-0000-000000000000}"/>
  <bookViews>
    <workbookView xWindow="-120" yWindow="-120" windowWidth="29040" windowHeight="15840" xr2:uid="{C0481D3D-9097-48AF-A0DB-7C6C0C8A4302}"/>
  </bookViews>
  <sheets>
    <sheet name="Center to Center" sheetId="1" r:id="rId1"/>
    <sheet name="Dimens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E42" i="1" s="1"/>
  <c r="E43" i="1" s="1"/>
  <c r="I33" i="1"/>
  <c r="E25" i="1"/>
  <c r="I24" i="1" s="1"/>
  <c r="I27" i="1" s="1"/>
  <c r="C25" i="1"/>
  <c r="E14" i="1"/>
  <c r="I13" i="1" s="1"/>
  <c r="I16" i="1" s="1"/>
  <c r="C14" i="1"/>
  <c r="I4" i="1"/>
  <c r="E4" i="1"/>
  <c r="E11" i="2"/>
  <c r="D11" i="2"/>
  <c r="C11" i="2"/>
  <c r="D10" i="2"/>
  <c r="E10" i="2" s="1"/>
  <c r="C10" i="2"/>
  <c r="D9" i="2"/>
  <c r="E9" i="2" s="1"/>
  <c r="C9" i="2"/>
  <c r="E8" i="2"/>
  <c r="D8" i="2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3" i="2"/>
  <c r="D3" i="2"/>
  <c r="C3" i="2"/>
  <c r="D2" i="2"/>
  <c r="E2" i="2" s="1"/>
  <c r="C2" i="2"/>
  <c r="C4" i="1" l="1"/>
  <c r="K3" i="1" s="1"/>
  <c r="K6" i="1" s="1"/>
</calcChain>
</file>

<file path=xl/sharedStrings.xml><?xml version="1.0" encoding="utf-8"?>
<sst xmlns="http://schemas.openxmlformats.org/spreadsheetml/2006/main" count="64" uniqueCount="43">
  <si>
    <t>Conduit 1</t>
  </si>
  <si>
    <t>Conduit 2</t>
  </si>
  <si>
    <t>EMT Center to Center Bend Calculator</t>
  </si>
  <si>
    <t>3/4in</t>
  </si>
  <si>
    <t>Size</t>
  </si>
  <si>
    <t>1/2"</t>
  </si>
  <si>
    <t>3/4"</t>
  </si>
  <si>
    <t>1"</t>
  </si>
  <si>
    <t>1-1/4"</t>
  </si>
  <si>
    <t>1-1/2"</t>
  </si>
  <si>
    <t>2"</t>
  </si>
  <si>
    <t>2-1/2"</t>
  </si>
  <si>
    <t>3"</t>
  </si>
  <si>
    <t>3-1/2"</t>
  </si>
  <si>
    <t>4"</t>
  </si>
  <si>
    <t>Desired Spacing</t>
  </si>
  <si>
    <t>Center to Center</t>
  </si>
  <si>
    <t>Metric (mm)</t>
  </si>
  <si>
    <t xml:space="preserve">EMT  </t>
  </si>
  <si>
    <t>inches</t>
  </si>
  <si>
    <t>mm</t>
  </si>
  <si>
    <t>1-1/4in</t>
  </si>
  <si>
    <t>Imperial</t>
  </si>
  <si>
    <t>Offset Calculator</t>
  </si>
  <si>
    <t>Offset Height</t>
  </si>
  <si>
    <t>Degree</t>
  </si>
  <si>
    <t>Distance Needed</t>
  </si>
  <si>
    <t>30 Deg</t>
  </si>
  <si>
    <t>Shrinkage Calculator</t>
  </si>
  <si>
    <t>Fraction to decimal calculator</t>
  </si>
  <si>
    <t>Top Number</t>
  </si>
  <si>
    <t>Bottom Number</t>
  </si>
  <si>
    <t>Decimal Value</t>
  </si>
  <si>
    <t>Shrinkage Value</t>
  </si>
  <si>
    <t>Add this value to the amount in</t>
  </si>
  <si>
    <t xml:space="preserve">the above calculator to mark bend </t>
  </si>
  <si>
    <t>lines on conduit.</t>
  </si>
  <si>
    <t>Offset Bend Multiplier</t>
  </si>
  <si>
    <t>Multipler</t>
  </si>
  <si>
    <t>Degree of Bend</t>
  </si>
  <si>
    <t>22.5 Deg</t>
  </si>
  <si>
    <t xml:space="preserve">Pipe-Pal </t>
  </si>
  <si>
    <t>www.pipe-pal.com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</si>
</sst>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rgb="FF004080"/>
      <name val="Arial"/>
      <family val="2"/>
    </font>
    <font>
      <sz val="11"/>
      <color rgb="FFFF0000"/>
      <name val="Arial"/>
      <family val="2"/>
    </font>
    <font>
      <sz val="11"/>
      <color theme="1"/>
      <name val="DIN Neuzeit Grotesk Std Bold Cn"/>
      <family val="2"/>
    </font>
    <font>
      <sz val="14"/>
      <color theme="1"/>
      <name val="DIN Neuzeit Grotesk Std Bold Cn"/>
      <family val="2"/>
    </font>
    <font>
      <sz val="14"/>
      <color theme="0"/>
      <name val="DIN Neuzeit Grotesk Std Bold Cn"/>
      <family val="2"/>
    </font>
    <font>
      <sz val="14"/>
      <color theme="5"/>
      <name val="DIN Neuzeit Grotesk Std Bold Cn"/>
      <family val="2"/>
    </font>
    <font>
      <sz val="11"/>
      <color theme="0"/>
      <name val="Calibri"/>
      <family val="2"/>
      <scheme val="minor"/>
    </font>
    <font>
      <sz val="11"/>
      <color theme="0"/>
      <name val="DIN Neuzeit Grotesk Std Bold Cn"/>
      <family val="2"/>
    </font>
    <font>
      <sz val="14"/>
      <name val="DIN Neuzeit Grotesk Std Bold Cn"/>
      <family val="2"/>
    </font>
    <font>
      <sz val="11"/>
      <name val="Calibri"/>
      <family val="2"/>
      <scheme val="minor"/>
    </font>
    <font>
      <sz val="14"/>
      <color rgb="FFFF9900"/>
      <name val="DIN Neuzeit Grotesk Std Bold Cn"/>
      <family val="2"/>
    </font>
    <font>
      <sz val="14"/>
      <color theme="1"/>
      <name val="Cooper Black"/>
      <family val="1"/>
    </font>
    <font>
      <sz val="20"/>
      <color theme="1"/>
      <name val="Cooper Black"/>
      <family val="1"/>
    </font>
    <font>
      <u/>
      <sz val="11"/>
      <color theme="10"/>
      <name val="Calibri"/>
      <family val="2"/>
      <scheme val="minor"/>
    </font>
    <font>
      <u/>
      <sz val="16"/>
      <color theme="1"/>
      <name val="DIN Neuzeit Grotesk Std Bold Cn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left"/>
    </xf>
    <xf numFmtId="0" fontId="5" fillId="6" borderId="6" xfId="0" applyFont="1" applyFill="1" applyBorder="1" applyAlignment="1" applyProtection="1">
      <alignment horizontal="left"/>
      <protection locked="0"/>
    </xf>
    <xf numFmtId="0" fontId="5" fillId="6" borderId="6" xfId="0" applyFont="1" applyFill="1" applyBorder="1" applyProtection="1">
      <protection locked="0"/>
    </xf>
    <xf numFmtId="0" fontId="0" fillId="5" borderId="0" xfId="0" applyFill="1" applyAlignment="1">
      <alignment horizontal="left"/>
    </xf>
    <xf numFmtId="0" fontId="7" fillId="4" borderId="0" xfId="0" applyFont="1" applyFill="1"/>
    <xf numFmtId="0" fontId="3" fillId="4" borderId="0" xfId="0" applyFont="1" applyFill="1"/>
    <xf numFmtId="0" fontId="4" fillId="5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10" fillId="5" borderId="0" xfId="0" applyFont="1" applyFill="1"/>
    <xf numFmtId="1" fontId="9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1" fillId="5" borderId="0" xfId="0" applyFont="1" applyFill="1" applyAlignment="1">
      <alignment horizontal="left"/>
    </xf>
    <xf numFmtId="164" fontId="9" fillId="3" borderId="8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6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165" fontId="9" fillId="3" borderId="13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2" fillId="5" borderId="0" xfId="0" applyFont="1" applyFill="1"/>
    <xf numFmtId="0" fontId="13" fillId="5" borderId="0" xfId="0" applyFont="1" applyFill="1"/>
    <xf numFmtId="0" fontId="15" fillId="5" borderId="0" xfId="1" applyFont="1" applyFill="1"/>
    <xf numFmtId="0" fontId="13" fillId="5" borderId="0" xfId="0" applyFont="1" applyFill="1" applyBorder="1"/>
    <xf numFmtId="0" fontId="8" fillId="4" borderId="0" xfId="0" applyFont="1" applyFill="1" applyBorder="1" applyAlignment="1">
      <alignment horizontal="center" vertical="center"/>
    </xf>
    <xf numFmtId="0" fontId="15" fillId="5" borderId="0" xfId="1" applyFont="1" applyFill="1" applyAlignment="1">
      <alignment horizontal="left"/>
    </xf>
    <xf numFmtId="0" fontId="5" fillId="6" borderId="6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6633"/>
      <color rgb="FFB85C00"/>
      <color rgb="FFCC6600"/>
      <color rgb="FFFF9900"/>
      <color rgb="FF964B00"/>
      <color rgb="FF8A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123826</xdr:colOff>
      <xdr:row>40</xdr:row>
      <xdr:rowOff>183000</xdr:rowOff>
    </xdr:from>
    <xdr:to>
      <xdr:col>8</xdr:col>
      <xdr:colOff>385931</xdr:colOff>
      <xdr:row>43</xdr:row>
      <xdr:rowOff>238125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228EA-A22F-DE8A-4FF5-40573611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9860400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27</xdr:row>
      <xdr:rowOff>57150</xdr:rowOff>
    </xdr:from>
    <xdr:to>
      <xdr:col>4</xdr:col>
      <xdr:colOff>624055</xdr:colOff>
      <xdr:row>30</xdr:row>
      <xdr:rowOff>131325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3B04A3-3CCB-49CD-8B60-2E514755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6562725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14</xdr:row>
      <xdr:rowOff>47625</xdr:rowOff>
    </xdr:from>
    <xdr:to>
      <xdr:col>4</xdr:col>
      <xdr:colOff>605005</xdr:colOff>
      <xdr:row>17</xdr:row>
      <xdr:rowOff>121800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400598-023B-4767-B9A0-500D7617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3448050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161925</xdr:rowOff>
    </xdr:from>
    <xdr:to>
      <xdr:col>5</xdr:col>
      <xdr:colOff>33505</xdr:colOff>
      <xdr:row>6</xdr:row>
      <xdr:rowOff>236100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5BCBC8D-D39C-4810-A20C-22FEAC0E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876300"/>
          <a:ext cx="728830" cy="87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ipe-pal.com/" TargetMode="External"/><Relationship Id="rId2" Type="http://schemas.openxmlformats.org/officeDocument/2006/relationships/hyperlink" Target="http://www.pipe-pal.com/" TargetMode="External"/><Relationship Id="rId1" Type="http://schemas.openxmlformats.org/officeDocument/2006/relationships/hyperlink" Target="http://www.pipe-pal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ipe-p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8FA4-284C-4EFE-BC80-C0A63E39B790}">
  <dimension ref="A1:N45"/>
  <sheetViews>
    <sheetView tabSelected="1" topLeftCell="A24" workbookViewId="0">
      <selection activeCell="C42" sqref="C42"/>
    </sheetView>
  </sheetViews>
  <sheetFormatPr defaultRowHeight="15" x14ac:dyDescent="0.25"/>
  <cols>
    <col min="1" max="1" width="13.28515625" customWidth="1"/>
    <col min="2" max="2" width="4" customWidth="1"/>
    <col min="3" max="3" width="15.28515625" style="1" customWidth="1"/>
    <col min="4" max="4" width="2.7109375" customWidth="1"/>
    <col min="5" max="5" width="9.42578125" bestFit="1" customWidth="1"/>
    <col min="6" max="7" width="2.7109375" customWidth="1"/>
    <col min="8" max="8" width="1.5703125" customWidth="1"/>
    <col min="9" max="9" width="9.42578125" bestFit="1" customWidth="1"/>
    <col min="10" max="10" width="2.7109375" customWidth="1"/>
    <col min="11" max="11" width="18.140625" customWidth="1"/>
    <col min="12" max="12" width="1.28515625" customWidth="1"/>
    <col min="14" max="14" width="1.7109375" customWidth="1"/>
  </cols>
  <sheetData>
    <row r="1" spans="1:14" ht="18.75" x14ac:dyDescent="0.3">
      <c r="A1" s="9" t="s">
        <v>2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6"/>
      <c r="N1" s="16"/>
    </row>
    <row r="2" spans="1:14" ht="18.75" x14ac:dyDescent="0.3">
      <c r="A2" s="9"/>
      <c r="B2" s="12"/>
      <c r="C2" s="13" t="s">
        <v>15</v>
      </c>
      <c r="D2" s="12"/>
      <c r="E2" s="12" t="s">
        <v>0</v>
      </c>
      <c r="F2" s="12"/>
      <c r="G2" s="12"/>
      <c r="H2" s="12"/>
      <c r="I2" s="12" t="s">
        <v>1</v>
      </c>
      <c r="J2" s="12"/>
      <c r="K2" s="24" t="s">
        <v>16</v>
      </c>
      <c r="L2" s="12"/>
      <c r="M2" s="22"/>
      <c r="N2" s="16"/>
    </row>
    <row r="3" spans="1:14" ht="18.75" x14ac:dyDescent="0.3">
      <c r="A3" s="9" t="s">
        <v>18</v>
      </c>
      <c r="B3" s="12"/>
      <c r="C3" s="19" t="s">
        <v>3</v>
      </c>
      <c r="D3" s="12"/>
      <c r="E3" s="20" t="s">
        <v>21</v>
      </c>
      <c r="F3" s="12"/>
      <c r="G3" s="12"/>
      <c r="H3" s="12"/>
      <c r="I3" s="20" t="s">
        <v>3</v>
      </c>
      <c r="J3" s="12"/>
      <c r="K3" s="62">
        <f>C4+E4+I4</f>
        <v>1.216</v>
      </c>
      <c r="L3" s="12"/>
      <c r="M3" s="42" t="s">
        <v>19</v>
      </c>
      <c r="N3" s="16"/>
    </row>
    <row r="4" spans="1:14" ht="18.75" x14ac:dyDescent="0.3">
      <c r="A4" s="9" t="s">
        <v>22</v>
      </c>
      <c r="B4" s="14"/>
      <c r="C4" s="15" t="b">
        <f>C43=IF(C3="5/8in",0.625,IF(C3="3/4in",0.75,IF(C3="7/8in",0.875,IF(C3="1in",1,IF(C3="1-1/8in",1.125,IF(C3="1-1/4in",1.25,0))))))</f>
        <v>0</v>
      </c>
      <c r="D4" s="14"/>
      <c r="E4" s="15">
        <f>IF(E3="1/2in",0.353,IF(E3="3/4in",0.461,IF(E3="1in",0.5815,IF(E3="1-1/4in",0.755,IF(E3="1-1/2in",0.87,IF(E3="2in",1.0985,IF(E3="2-1/2in",1.4375,IF(E3="3in",1.75,IF(E3="3-1/2in",2,IF(E3="4in",2.25,0))))))))))</f>
        <v>0.755</v>
      </c>
      <c r="F4" s="15"/>
      <c r="G4" s="15"/>
      <c r="H4" s="15"/>
      <c r="I4" s="15">
        <f>IF(I3="1/2in",0.353,IF(I3="3/4in",0.461,IF(I3="1in",0.5815,IF(I3="1-1/4in",0.755,IF(I3="1-1/2in",0.87,IF(I3="2in",1.0985,IF(I3="2-1/2in",1.4375,IF(I3="3in",1.75,IF(I3="3-1/2in",2,IF(I3="4in",2.25,0))))))))))</f>
        <v>0.46100000000000002</v>
      </c>
      <c r="J4" s="12"/>
      <c r="K4" s="63"/>
      <c r="L4" s="12"/>
      <c r="M4" s="42"/>
      <c r="N4" s="16"/>
    </row>
    <row r="5" spans="1:14" ht="18.75" x14ac:dyDescent="0.3">
      <c r="A5" s="9"/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22"/>
      <c r="N5" s="16"/>
    </row>
    <row r="6" spans="1:14" ht="25.5" x14ac:dyDescent="0.35">
      <c r="A6" s="9" t="s">
        <v>17</v>
      </c>
      <c r="B6" s="12"/>
      <c r="C6" s="13"/>
      <c r="D6" s="83"/>
      <c r="E6" s="81"/>
      <c r="F6" s="12"/>
      <c r="G6" s="12"/>
      <c r="H6" s="12"/>
      <c r="I6" s="12"/>
      <c r="J6" s="12"/>
      <c r="K6" s="60">
        <f>K3*25.4</f>
        <v>30.886399999999998</v>
      </c>
      <c r="L6" s="12"/>
      <c r="M6" s="42" t="s">
        <v>20</v>
      </c>
      <c r="N6" s="16"/>
    </row>
    <row r="7" spans="1:14" ht="25.5" x14ac:dyDescent="0.35">
      <c r="A7" s="10"/>
      <c r="B7" s="12"/>
      <c r="C7" s="13"/>
      <c r="D7" s="83"/>
      <c r="E7" s="12"/>
      <c r="F7" s="12"/>
      <c r="G7" s="12"/>
      <c r="H7" s="12"/>
      <c r="I7" s="12"/>
      <c r="J7" s="12"/>
      <c r="K7" s="61"/>
      <c r="L7" s="12"/>
      <c r="M7" s="42"/>
      <c r="N7" s="16"/>
    </row>
    <row r="8" spans="1:14" ht="25.5" x14ac:dyDescent="0.35">
      <c r="A8" s="16"/>
      <c r="B8" s="83" t="s">
        <v>41</v>
      </c>
      <c r="C8" s="21"/>
      <c r="D8" s="82"/>
      <c r="E8" s="17"/>
      <c r="F8" s="17"/>
      <c r="G8" s="17"/>
      <c r="H8" s="17"/>
      <c r="I8" s="85"/>
      <c r="J8" s="85" t="s">
        <v>42</v>
      </c>
      <c r="K8" s="17"/>
      <c r="L8" s="12"/>
      <c r="M8" s="22"/>
      <c r="N8" s="16"/>
    </row>
    <row r="9" spans="1:14" ht="7.5" customHeight="1" x14ac:dyDescent="0.25">
      <c r="A9" s="16"/>
      <c r="B9" s="16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1" spans="1:14" ht="18.75" x14ac:dyDescent="0.3">
      <c r="A11" s="9" t="s">
        <v>23</v>
      </c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6"/>
      <c r="N11" s="16"/>
    </row>
    <row r="12" spans="1:14" ht="18.75" x14ac:dyDescent="0.3">
      <c r="A12" s="9"/>
      <c r="B12" s="12"/>
      <c r="C12" s="13" t="s">
        <v>24</v>
      </c>
      <c r="D12" s="12"/>
      <c r="E12" s="12" t="s">
        <v>25</v>
      </c>
      <c r="F12" s="12"/>
      <c r="G12" s="12"/>
      <c r="H12" s="12"/>
      <c r="I12" s="64" t="s">
        <v>26</v>
      </c>
      <c r="J12" s="64"/>
      <c r="K12" s="64"/>
      <c r="L12" s="12"/>
      <c r="M12" s="16"/>
      <c r="N12" s="16"/>
    </row>
    <row r="13" spans="1:14" ht="18.75" x14ac:dyDescent="0.3">
      <c r="A13" s="9" t="s">
        <v>18</v>
      </c>
      <c r="B13" s="12"/>
      <c r="C13" s="86">
        <v>8.25</v>
      </c>
      <c r="D13" s="12"/>
      <c r="E13" s="86" t="s">
        <v>27</v>
      </c>
      <c r="F13" s="12"/>
      <c r="G13" s="12"/>
      <c r="H13" s="12"/>
      <c r="I13" s="38">
        <f>E14*C13</f>
        <v>16.5</v>
      </c>
      <c r="J13" s="69"/>
      <c r="K13" s="70"/>
      <c r="L13" s="12"/>
      <c r="M13" s="42" t="s">
        <v>19</v>
      </c>
      <c r="N13" s="16"/>
    </row>
    <row r="14" spans="1:14" ht="18.75" x14ac:dyDescent="0.3">
      <c r="A14" s="9" t="s">
        <v>22</v>
      </c>
      <c r="B14" s="14"/>
      <c r="C14" s="15">
        <f>IF(C13="5/8in",0.625,IF(C13="3/4in",0.75,IF(C13="7/8in",0.875,IF(C13="1in",1,IF(C13="1-1/8in",1.125,IF(C13="1-1/4in",1.25,0))))))</f>
        <v>0</v>
      </c>
      <c r="D14" s="14"/>
      <c r="E14" s="15">
        <f>IF(E13="10 Deg",6,IF(E13="22.5 Deg",2.6,IF(E13="30 Deg",2,IF(E13="45 Deg",1.4,IF(E13="60 Deg",1.2,0)))))</f>
        <v>2</v>
      </c>
      <c r="F14" s="15"/>
      <c r="G14" s="15"/>
      <c r="H14" s="15"/>
      <c r="I14" s="71"/>
      <c r="J14" s="72"/>
      <c r="K14" s="73"/>
      <c r="L14" s="12"/>
      <c r="M14" s="42"/>
      <c r="N14" s="16"/>
    </row>
    <row r="15" spans="1:14" ht="18.75" x14ac:dyDescent="0.3">
      <c r="A15" s="9"/>
      <c r="B15" s="12"/>
      <c r="C15" s="13"/>
      <c r="D15" s="12"/>
      <c r="E15" s="12"/>
      <c r="F15" s="12"/>
      <c r="G15" s="12"/>
      <c r="H15" s="12"/>
      <c r="I15" s="12"/>
      <c r="J15" s="17"/>
      <c r="K15" s="17"/>
      <c r="L15" s="12"/>
      <c r="M15" s="23"/>
      <c r="N15" s="16"/>
    </row>
    <row r="16" spans="1:14" ht="25.5" x14ac:dyDescent="0.35">
      <c r="A16" s="9" t="s">
        <v>17</v>
      </c>
      <c r="B16" s="12"/>
      <c r="C16" s="13"/>
      <c r="D16" s="83"/>
      <c r="E16" s="12"/>
      <c r="F16" s="12"/>
      <c r="G16" s="12"/>
      <c r="H16" s="12"/>
      <c r="I16" s="39">
        <f>I13*25.4</f>
        <v>419.09999999999997</v>
      </c>
      <c r="J16" s="65"/>
      <c r="K16" s="66"/>
      <c r="L16" s="12"/>
      <c r="M16" s="42" t="s">
        <v>20</v>
      </c>
      <c r="N16" s="16"/>
    </row>
    <row r="17" spans="1:14" ht="18.75" x14ac:dyDescent="0.3">
      <c r="A17" s="10"/>
      <c r="B17" s="12"/>
      <c r="C17" s="13"/>
      <c r="D17" s="12"/>
      <c r="E17" s="12"/>
      <c r="F17" s="12"/>
      <c r="G17" s="12"/>
      <c r="H17" s="12"/>
      <c r="I17" s="40"/>
      <c r="J17" s="67"/>
      <c r="K17" s="68"/>
      <c r="L17" s="12"/>
      <c r="M17" s="42"/>
      <c r="N17" s="16"/>
    </row>
    <row r="18" spans="1:14" ht="18.75" x14ac:dyDescent="0.3">
      <c r="A18" s="10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84"/>
      <c r="N18" s="16"/>
    </row>
    <row r="19" spans="1:14" ht="25.5" x14ac:dyDescent="0.35">
      <c r="A19" s="16"/>
      <c r="B19" s="83" t="s">
        <v>41</v>
      </c>
      <c r="C19" s="21"/>
      <c r="D19" s="17"/>
      <c r="E19" s="17"/>
      <c r="F19" s="17"/>
      <c r="G19" s="17"/>
      <c r="H19" s="17"/>
      <c r="I19" s="85"/>
      <c r="J19" s="85" t="s">
        <v>42</v>
      </c>
      <c r="K19" s="17"/>
      <c r="L19" s="12"/>
      <c r="M19" s="16"/>
      <c r="N19" s="16"/>
    </row>
    <row r="20" spans="1:14" x14ac:dyDescent="0.25">
      <c r="A20" s="16"/>
      <c r="B20" s="16"/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2" spans="1:14" ht="18.75" x14ac:dyDescent="0.3">
      <c r="A22" s="9" t="s">
        <v>28</v>
      </c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6"/>
      <c r="N22" s="16"/>
    </row>
    <row r="23" spans="1:14" ht="18.75" x14ac:dyDescent="0.3">
      <c r="A23" s="9"/>
      <c r="B23" s="28"/>
      <c r="C23" s="29" t="s">
        <v>24</v>
      </c>
      <c r="D23" s="28"/>
      <c r="E23" s="28" t="s">
        <v>25</v>
      </c>
      <c r="F23" s="28"/>
      <c r="G23" s="28"/>
      <c r="H23" s="28"/>
      <c r="I23" s="79" t="s">
        <v>33</v>
      </c>
      <c r="J23" s="79"/>
      <c r="K23" s="79"/>
      <c r="L23" s="12"/>
      <c r="M23" s="16"/>
      <c r="N23" s="16"/>
    </row>
    <row r="24" spans="1:14" ht="18.75" x14ac:dyDescent="0.3">
      <c r="A24" s="9" t="s">
        <v>18</v>
      </c>
      <c r="B24" s="28"/>
      <c r="C24" s="86">
        <v>5</v>
      </c>
      <c r="D24" s="28"/>
      <c r="E24" s="86" t="s">
        <v>40</v>
      </c>
      <c r="F24" s="28"/>
      <c r="G24" s="28"/>
      <c r="H24" s="28"/>
      <c r="I24" s="43">
        <f>E25*C24</f>
        <v>0.9375</v>
      </c>
      <c r="J24" s="74"/>
      <c r="K24" s="75"/>
      <c r="L24" s="12"/>
      <c r="M24" s="42" t="s">
        <v>19</v>
      </c>
      <c r="N24" s="16"/>
    </row>
    <row r="25" spans="1:14" ht="18.75" x14ac:dyDescent="0.3">
      <c r="A25" s="9" t="s">
        <v>22</v>
      </c>
      <c r="B25" s="33"/>
      <c r="C25" s="15">
        <f>IF(C24="5/8in",0.625,IF(C24="3/4in",0.75,IF(C24="7/8in",0.875,IF(C24="1in",1,IF(C24="1-1/8in",1.125,IF(C24="1-1/4in",1.25,0))))))</f>
        <v>0</v>
      </c>
      <c r="D25" s="15"/>
      <c r="E25" s="15">
        <f>IF(E24="10 Deg",0.125,IF(E24="22.5 Deg",0.1875,IF(E24="30 Deg",0.25,IF(E24="45 Deg",0.375,IF(E24="60 Deg",1.205,0)))))</f>
        <v>0.1875</v>
      </c>
      <c r="F25" s="34"/>
      <c r="G25" s="34"/>
      <c r="H25" s="34"/>
      <c r="I25" s="76"/>
      <c r="J25" s="77"/>
      <c r="K25" s="78"/>
      <c r="L25" s="12"/>
      <c r="M25" s="42"/>
      <c r="N25" s="16"/>
    </row>
    <row r="26" spans="1:14" ht="18.75" x14ac:dyDescent="0.3">
      <c r="A26" s="9"/>
      <c r="B26" s="33"/>
      <c r="C26" s="29" t="s">
        <v>34</v>
      </c>
      <c r="D26" s="33"/>
      <c r="E26" s="33"/>
      <c r="F26" s="33"/>
      <c r="G26" s="33"/>
      <c r="H26" s="33"/>
      <c r="I26" s="28"/>
      <c r="J26" s="30"/>
      <c r="K26" s="30"/>
      <c r="L26" s="12"/>
      <c r="M26" s="23"/>
      <c r="N26" s="16"/>
    </row>
    <row r="27" spans="1:14" ht="18.75" x14ac:dyDescent="0.3">
      <c r="A27" s="9" t="s">
        <v>17</v>
      </c>
      <c r="B27" s="33"/>
      <c r="C27" s="29" t="s">
        <v>35</v>
      </c>
      <c r="D27" s="33"/>
      <c r="E27" s="33"/>
      <c r="F27" s="33"/>
      <c r="G27" s="33"/>
      <c r="H27" s="33"/>
      <c r="I27" s="44">
        <f>I24*25.4</f>
        <v>23.8125</v>
      </c>
      <c r="J27" s="50"/>
      <c r="K27" s="51"/>
      <c r="L27" s="12"/>
      <c r="M27" s="42" t="s">
        <v>20</v>
      </c>
      <c r="N27" s="16"/>
    </row>
    <row r="28" spans="1:14" ht="18.75" x14ac:dyDescent="0.3">
      <c r="A28" s="10"/>
      <c r="B28" s="33"/>
      <c r="C28" s="29" t="s">
        <v>36</v>
      </c>
      <c r="D28" s="33"/>
      <c r="E28" s="33"/>
      <c r="F28" s="33"/>
      <c r="G28" s="33"/>
      <c r="H28" s="33"/>
      <c r="I28" s="45"/>
      <c r="J28" s="52"/>
      <c r="K28" s="53"/>
      <c r="L28" s="12"/>
      <c r="M28" s="42"/>
      <c r="N28" s="16"/>
    </row>
    <row r="29" spans="1:14" ht="18.75" x14ac:dyDescent="0.3">
      <c r="A29" s="10"/>
      <c r="B29" s="33"/>
      <c r="C29" s="29"/>
      <c r="D29" s="33"/>
      <c r="E29" s="33"/>
      <c r="F29" s="33"/>
      <c r="G29" s="33"/>
      <c r="H29" s="33"/>
      <c r="I29" s="33"/>
      <c r="J29" s="33"/>
      <c r="K29" s="33"/>
      <c r="L29" s="12"/>
      <c r="M29" s="84"/>
      <c r="N29" s="16"/>
    </row>
    <row r="30" spans="1:14" ht="25.5" x14ac:dyDescent="0.35">
      <c r="A30" s="10"/>
      <c r="B30" s="33"/>
      <c r="C30" s="29"/>
      <c r="D30" s="83"/>
      <c r="E30" s="33"/>
      <c r="F30" s="33"/>
      <c r="G30" s="33"/>
      <c r="H30" s="33"/>
      <c r="I30" s="33"/>
      <c r="J30" s="33"/>
      <c r="K30" s="33"/>
      <c r="L30" s="12"/>
      <c r="M30" s="25"/>
      <c r="N30" s="16"/>
    </row>
    <row r="31" spans="1:14" ht="18.75" x14ac:dyDescent="0.3">
      <c r="A31" s="16"/>
      <c r="B31" s="30"/>
      <c r="C31" s="29"/>
      <c r="D31" s="28"/>
      <c r="E31" s="28"/>
      <c r="F31" s="28"/>
      <c r="G31" s="28"/>
      <c r="H31" s="30"/>
      <c r="I31" s="30"/>
      <c r="J31" s="30"/>
      <c r="K31" s="30"/>
      <c r="L31" s="12"/>
      <c r="M31" s="16"/>
      <c r="N31" s="16"/>
    </row>
    <row r="32" spans="1:14" ht="18.75" x14ac:dyDescent="0.3">
      <c r="A32" s="16"/>
      <c r="B32" s="28"/>
      <c r="C32" s="29" t="s">
        <v>30</v>
      </c>
      <c r="D32" s="28"/>
      <c r="E32" s="28" t="s">
        <v>31</v>
      </c>
      <c r="F32" s="28"/>
      <c r="G32" s="28"/>
      <c r="H32" s="30"/>
      <c r="I32" s="30"/>
      <c r="J32" s="30"/>
      <c r="K32" s="30"/>
      <c r="L32" s="12"/>
      <c r="M32" s="16"/>
      <c r="N32" s="16"/>
    </row>
    <row r="33" spans="1:14" ht="18.75" customHeight="1" x14ac:dyDescent="0.3">
      <c r="A33" s="9"/>
      <c r="B33" s="28"/>
      <c r="C33" s="58">
        <v>1</v>
      </c>
      <c r="D33" s="28"/>
      <c r="E33" s="58">
        <v>2</v>
      </c>
      <c r="F33" s="28"/>
      <c r="G33" s="28"/>
      <c r="H33" s="28"/>
      <c r="I33" s="35">
        <f>C33/E33</f>
        <v>0.5</v>
      </c>
      <c r="J33" s="54"/>
      <c r="K33" s="55"/>
      <c r="L33" s="12"/>
      <c r="M33" s="37" t="s">
        <v>32</v>
      </c>
      <c r="N33" s="16"/>
    </row>
    <row r="34" spans="1:14" ht="18.75" x14ac:dyDescent="0.3">
      <c r="A34" s="9" t="s">
        <v>17</v>
      </c>
      <c r="B34" s="28"/>
      <c r="C34" s="59"/>
      <c r="D34" s="28"/>
      <c r="E34" s="59"/>
      <c r="F34" s="28"/>
      <c r="G34" s="28"/>
      <c r="H34" s="28"/>
      <c r="I34" s="36"/>
      <c r="J34" s="56"/>
      <c r="K34" s="57"/>
      <c r="L34" s="12"/>
      <c r="M34" s="37"/>
      <c r="N34" s="16"/>
    </row>
    <row r="35" spans="1:14" ht="18.75" x14ac:dyDescent="0.3">
      <c r="A35" s="10"/>
      <c r="B35" s="28"/>
      <c r="C35" s="28" t="s">
        <v>29</v>
      </c>
      <c r="D35" s="28"/>
      <c r="E35" s="28"/>
      <c r="F35" s="28"/>
      <c r="G35" s="28"/>
      <c r="H35" s="28"/>
      <c r="I35" s="31"/>
      <c r="J35" s="30"/>
      <c r="K35" s="30"/>
      <c r="L35" s="12"/>
      <c r="M35" s="37"/>
      <c r="N35" s="16"/>
    </row>
    <row r="36" spans="1:14" ht="18.75" x14ac:dyDescent="0.3">
      <c r="A36" s="10"/>
      <c r="B36" s="28"/>
      <c r="C36" s="28"/>
      <c r="D36" s="28"/>
      <c r="E36" s="28"/>
      <c r="F36" s="28"/>
      <c r="G36" s="28"/>
      <c r="H36" s="28"/>
      <c r="I36" s="31"/>
      <c r="J36" s="30"/>
      <c r="K36" s="30"/>
      <c r="L36" s="12"/>
      <c r="M36" s="27"/>
      <c r="N36" s="16"/>
    </row>
    <row r="37" spans="1:14" ht="25.5" x14ac:dyDescent="0.35">
      <c r="A37" s="16"/>
      <c r="B37" s="81" t="s">
        <v>41</v>
      </c>
      <c r="C37" s="32"/>
      <c r="D37" s="30"/>
      <c r="E37" s="30"/>
      <c r="F37" s="30"/>
      <c r="G37" s="30"/>
      <c r="H37" s="30"/>
      <c r="I37" s="30"/>
      <c r="J37" s="82" t="s">
        <v>42</v>
      </c>
      <c r="K37" s="30"/>
      <c r="L37" s="12"/>
      <c r="M37" s="16"/>
      <c r="N37" s="16"/>
    </row>
    <row r="38" spans="1:14" x14ac:dyDescent="0.25">
      <c r="A38" s="16"/>
      <c r="B38" s="16"/>
      <c r="C38" s="1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40" spans="1:14" ht="18.75" x14ac:dyDescent="0.3">
      <c r="A40" s="9" t="s">
        <v>37</v>
      </c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6"/>
      <c r="N40" s="16"/>
    </row>
    <row r="41" spans="1:14" ht="18.75" x14ac:dyDescent="0.3">
      <c r="A41" s="9"/>
      <c r="B41" s="12"/>
      <c r="C41" s="12" t="s">
        <v>39</v>
      </c>
      <c r="D41" s="12"/>
      <c r="E41" s="12" t="s">
        <v>38</v>
      </c>
      <c r="F41" s="12"/>
      <c r="G41" s="12"/>
      <c r="H41" s="12"/>
      <c r="I41" s="41"/>
      <c r="J41" s="41"/>
      <c r="K41" s="41"/>
      <c r="L41" s="26"/>
      <c r="M41" s="16"/>
      <c r="N41" s="16"/>
    </row>
    <row r="42" spans="1:14" ht="25.5" x14ac:dyDescent="0.35">
      <c r="A42" s="9"/>
      <c r="B42" s="12"/>
      <c r="C42" s="86" t="s">
        <v>40</v>
      </c>
      <c r="D42" s="12"/>
      <c r="E42" s="86">
        <f>C43</f>
        <v>2.6</v>
      </c>
      <c r="F42" s="12"/>
      <c r="G42" s="12"/>
      <c r="H42" s="12"/>
      <c r="I42" s="12"/>
      <c r="J42" s="81"/>
      <c r="K42" s="12"/>
      <c r="L42" s="12"/>
      <c r="M42" s="16"/>
      <c r="N42" s="16"/>
    </row>
    <row r="43" spans="1:14" ht="20.25" x14ac:dyDescent="0.3">
      <c r="A43" s="9"/>
      <c r="B43" s="14"/>
      <c r="C43" s="15">
        <f>IF(C42="10 Deg",6,IF(C42="22.5 Deg",2.6,IF(C42="30 Deg",2,IF(C42="45 Deg",1.4,IF(C42="60 Deg",1.2,0)))))</f>
        <v>2.6</v>
      </c>
      <c r="D43" s="14"/>
      <c r="E43" s="15">
        <f>IF(E42="10 Deg",6,IF(E42="22.5 Deg",2.6,IF(E42="30 Deg",2,IF(E42="45 Deg",1.4,IF(E42="60 Deg",1.2,0)))))</f>
        <v>0</v>
      </c>
      <c r="F43" s="15"/>
      <c r="G43" s="15"/>
      <c r="H43" s="15"/>
      <c r="I43" s="80"/>
      <c r="J43" s="82"/>
      <c r="K43" s="12"/>
      <c r="L43" s="12"/>
      <c r="M43" s="16"/>
      <c r="N43" s="16"/>
    </row>
    <row r="44" spans="1:14" ht="25.5" x14ac:dyDescent="0.35">
      <c r="A44" s="16"/>
      <c r="B44" s="81" t="s">
        <v>41</v>
      </c>
      <c r="C44" s="21"/>
      <c r="D44" s="17"/>
      <c r="E44" s="17"/>
      <c r="F44" s="17"/>
      <c r="G44" s="17"/>
      <c r="H44" s="17"/>
      <c r="I44" s="17"/>
      <c r="J44" s="82" t="s">
        <v>42</v>
      </c>
      <c r="K44" s="17"/>
      <c r="L44" s="17"/>
      <c r="M44" s="16"/>
      <c r="N44" s="16"/>
    </row>
    <row r="45" spans="1:14" x14ac:dyDescent="0.25">
      <c r="A45" s="16"/>
      <c r="B45" s="16"/>
      <c r="C45" s="18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</sheetData>
  <sheetProtection algorithmName="SHA-512" hashValue="BM7rpK00MxZC2zfiMh7pWju8k4Ij7uKqUQ5YTJp2JbKzp4WIfidAg1L1jBCQzjDWHIYCc5BRVrHukbCiLVrGGg==" saltValue="FD8nuXlfNkwdYCaKGea+LA==" spinCount="100000" sheet="1" selectLockedCells="1"/>
  <mergeCells count="19">
    <mergeCell ref="I41:K41"/>
    <mergeCell ref="M3:M4"/>
    <mergeCell ref="M6:M7"/>
    <mergeCell ref="M13:M14"/>
    <mergeCell ref="I23:K23"/>
    <mergeCell ref="I24:K25"/>
    <mergeCell ref="M24:M25"/>
    <mergeCell ref="I13:K14"/>
    <mergeCell ref="I16:K17"/>
    <mergeCell ref="I12:K12"/>
    <mergeCell ref="K3:K4"/>
    <mergeCell ref="K6:K7"/>
    <mergeCell ref="C33:C34"/>
    <mergeCell ref="E33:E34"/>
    <mergeCell ref="I33:K34"/>
    <mergeCell ref="M33:M35"/>
    <mergeCell ref="M16:M17"/>
    <mergeCell ref="I27:K28"/>
    <mergeCell ref="M27:M28"/>
  </mergeCells>
  <dataValidations count="3">
    <dataValidation type="list" allowBlank="1" showInputMessage="1" showErrorMessage="1" sqref="C3" xr:uid="{A4EB1B8B-75BB-4091-A390-2ED156E6E4C0}">
      <formula1>"5/8in, 3/4in, 7/8in, 1in, 1-1/8in, 1-1/4in,"</formula1>
    </dataValidation>
    <dataValidation type="list" allowBlank="1" showInputMessage="1" showErrorMessage="1" sqref="E13 E24 C42" xr:uid="{5B40F17F-BDAA-4631-8398-C666B0AFFCD2}">
      <formula1>"10 Deg, 22.5 Deg, 30 Deg, 45 Deg, 60 Deg"</formula1>
    </dataValidation>
    <dataValidation type="list" allowBlank="1" showInputMessage="1" showErrorMessage="1" sqref="E3:I3 F13:H13 F24:H24 F42:H42" xr:uid="{689FDEF3-22EB-4A2C-ADA7-9DF0D285716F}">
      <formula1>"1/2in, 3/4in, 1in, 1-1/4in, 1-1/2in, 2in, 2-1/2in, 3in, 3-1/2in, 4in"</formula1>
    </dataValidation>
  </dataValidations>
  <hyperlinks>
    <hyperlink ref="J37" r:id="rId1" xr:uid="{C180D8E7-8188-44C9-B6CB-7F132F731C93}"/>
    <hyperlink ref="J44" r:id="rId2" xr:uid="{49ABD72B-2A31-4166-8E97-A35B21A290C1}"/>
    <hyperlink ref="J19" r:id="rId3" xr:uid="{F7FCB735-52F1-430F-A95F-081F4A157454}"/>
    <hyperlink ref="J8" r:id="rId4" xr:uid="{D5B92E13-FD55-4791-A7D2-4A3787B00EEC}"/>
  </hyperlinks>
  <pageMargins left="0.7" right="0.7" top="0.75" bottom="0.75" header="0.3" footer="0.3"/>
  <pageSetup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32B9-EC24-4B35-A973-1EB814D0FE32}">
  <dimension ref="A1:F11"/>
  <sheetViews>
    <sheetView workbookViewId="0">
      <selection activeCell="D23" sqref="D23"/>
    </sheetView>
  </sheetViews>
  <sheetFormatPr defaultRowHeight="15" x14ac:dyDescent="0.25"/>
  <cols>
    <col min="1" max="1" width="6.42578125" bestFit="1" customWidth="1"/>
  </cols>
  <sheetData>
    <row r="1" spans="1:6" x14ac:dyDescent="0.25">
      <c r="A1" s="8" t="s">
        <v>4</v>
      </c>
      <c r="B1" s="46"/>
      <c r="C1" s="47"/>
      <c r="D1" s="48"/>
      <c r="E1" s="48"/>
      <c r="F1" s="49"/>
    </row>
    <row r="2" spans="1:6" x14ac:dyDescent="0.25">
      <c r="A2" s="3" t="s">
        <v>5</v>
      </c>
      <c r="B2" s="2">
        <v>0.70599999999999996</v>
      </c>
      <c r="C2" s="2">
        <f t="shared" ref="C2:C11" si="0">B2/2</f>
        <v>0.35299999999999998</v>
      </c>
      <c r="D2" s="4">
        <f t="shared" ref="D2:D11" si="1">B2*25.4</f>
        <v>17.932399999999998</v>
      </c>
      <c r="E2" s="4">
        <f t="shared" ref="E2:E11" si="2">D2/2</f>
        <v>8.9661999999999988</v>
      </c>
      <c r="F2" s="2"/>
    </row>
    <row r="3" spans="1:6" x14ac:dyDescent="0.25">
      <c r="A3" s="3" t="s">
        <v>6</v>
      </c>
      <c r="B3" s="2">
        <v>0.92200000000000004</v>
      </c>
      <c r="C3" s="2">
        <f t="shared" si="0"/>
        <v>0.46100000000000002</v>
      </c>
      <c r="D3" s="4">
        <f t="shared" si="1"/>
        <v>23.418800000000001</v>
      </c>
      <c r="E3" s="4">
        <f t="shared" si="2"/>
        <v>11.7094</v>
      </c>
      <c r="F3" s="5"/>
    </row>
    <row r="4" spans="1:6" x14ac:dyDescent="0.25">
      <c r="A4" s="3" t="s">
        <v>7</v>
      </c>
      <c r="B4" s="2">
        <v>1.163</v>
      </c>
      <c r="C4" s="2">
        <f t="shared" si="0"/>
        <v>0.58150000000000002</v>
      </c>
      <c r="D4" s="4">
        <f t="shared" si="1"/>
        <v>29.540199999999999</v>
      </c>
      <c r="E4" s="4">
        <f t="shared" si="2"/>
        <v>14.770099999999999</v>
      </c>
      <c r="F4" s="5"/>
    </row>
    <row r="5" spans="1:6" x14ac:dyDescent="0.25">
      <c r="A5" s="3" t="s">
        <v>8</v>
      </c>
      <c r="B5" s="2">
        <v>1.51</v>
      </c>
      <c r="C5" s="2">
        <f t="shared" si="0"/>
        <v>0.755</v>
      </c>
      <c r="D5" s="6">
        <f t="shared" si="1"/>
        <v>38.353999999999999</v>
      </c>
      <c r="E5" s="4">
        <f t="shared" si="2"/>
        <v>19.177</v>
      </c>
      <c r="F5" s="5"/>
    </row>
    <row r="6" spans="1:6" x14ac:dyDescent="0.25">
      <c r="A6" s="3" t="s">
        <v>9</v>
      </c>
      <c r="B6" s="2">
        <v>1.74</v>
      </c>
      <c r="C6" s="2">
        <f t="shared" si="0"/>
        <v>0.87</v>
      </c>
      <c r="D6" s="6">
        <f t="shared" si="1"/>
        <v>44.195999999999998</v>
      </c>
      <c r="E6" s="4">
        <f t="shared" si="2"/>
        <v>22.097999999999999</v>
      </c>
      <c r="F6" s="5"/>
    </row>
    <row r="7" spans="1:6" x14ac:dyDescent="0.25">
      <c r="A7" s="3" t="s">
        <v>10</v>
      </c>
      <c r="B7" s="2">
        <v>2.1970000000000001</v>
      </c>
      <c r="C7" s="2">
        <f t="shared" si="0"/>
        <v>1.0985</v>
      </c>
      <c r="D7" s="4">
        <f t="shared" si="1"/>
        <v>55.803799999999995</v>
      </c>
      <c r="E7" s="4">
        <f t="shared" si="2"/>
        <v>27.901899999999998</v>
      </c>
      <c r="F7" s="5"/>
    </row>
    <row r="8" spans="1:6" x14ac:dyDescent="0.25">
      <c r="A8" s="3" t="s">
        <v>11</v>
      </c>
      <c r="B8" s="2">
        <v>2.875</v>
      </c>
      <c r="C8" s="2">
        <f t="shared" si="0"/>
        <v>1.4375</v>
      </c>
      <c r="D8" s="6">
        <f t="shared" si="1"/>
        <v>73.024999999999991</v>
      </c>
      <c r="E8" s="4">
        <f t="shared" si="2"/>
        <v>36.512499999999996</v>
      </c>
      <c r="F8" s="5"/>
    </row>
    <row r="9" spans="1:6" x14ac:dyDescent="0.25">
      <c r="A9" s="3" t="s">
        <v>12</v>
      </c>
      <c r="B9" s="2">
        <v>3.5</v>
      </c>
      <c r="C9" s="2">
        <f t="shared" si="0"/>
        <v>1.75</v>
      </c>
      <c r="D9" s="7">
        <f t="shared" si="1"/>
        <v>88.899999999999991</v>
      </c>
      <c r="E9" s="4">
        <f t="shared" si="2"/>
        <v>44.449999999999996</v>
      </c>
      <c r="F9" s="5"/>
    </row>
    <row r="10" spans="1:6" x14ac:dyDescent="0.25">
      <c r="A10" s="3" t="s">
        <v>13</v>
      </c>
      <c r="B10" s="2">
        <v>4</v>
      </c>
      <c r="C10" s="2">
        <f t="shared" si="0"/>
        <v>2</v>
      </c>
      <c r="D10" s="7">
        <f t="shared" si="1"/>
        <v>101.6</v>
      </c>
      <c r="E10" s="4">
        <f t="shared" si="2"/>
        <v>50.8</v>
      </c>
      <c r="F10" s="2"/>
    </row>
    <row r="11" spans="1:6" x14ac:dyDescent="0.25">
      <c r="A11" s="3" t="s">
        <v>14</v>
      </c>
      <c r="B11" s="2">
        <v>4.5</v>
      </c>
      <c r="C11" s="2">
        <f t="shared" si="0"/>
        <v>2.25</v>
      </c>
      <c r="D11" s="7">
        <f t="shared" si="1"/>
        <v>114.3</v>
      </c>
      <c r="E11" s="4">
        <f t="shared" si="2"/>
        <v>57.15</v>
      </c>
      <c r="F11" s="5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Center to Center</vt:lpstr>
      <vt:lpstr>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16047</dc:creator>
  <cp:lastModifiedBy>16047</cp:lastModifiedBy>
  <dcterms:created xsi:type="dcterms:W3CDTF">2022-05-22T16:37:36Z</dcterms:created>
  <dcterms:modified xsi:type="dcterms:W3CDTF">2023-06-19T15:26:03Z</dcterms:modified>
</cp:coreProperties>
</file>